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uveau rent\méthode SD\"/>
    </mc:Choice>
  </mc:AlternateContent>
  <xr:revisionPtr revIDLastSave="0" documentId="13_ncr:1_{F0A1E2A7-C0ED-46A8-AC72-CCA1DA7F4607}" xr6:coauthVersionLast="47" xr6:coauthVersionMax="47" xr10:uidLastSave="{00000000-0000-0000-0000-000000000000}"/>
  <bookViews>
    <workbookView xWindow="-120" yWindow="-120" windowWidth="20730" windowHeight="11160" xr2:uid="{1ECB8C82-5BCC-4CDE-ACE6-0E6CEDB247C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K46" i="1" s="1"/>
  <c r="J43" i="1"/>
  <c r="J46" i="1" s="1"/>
  <c r="I43" i="1"/>
  <c r="I46" i="1" s="1"/>
  <c r="H43" i="1"/>
  <c r="H46" i="1" s="1"/>
  <c r="G43" i="1"/>
  <c r="G46" i="1" s="1"/>
  <c r="O15" i="1"/>
  <c r="O18" i="1" s="1"/>
  <c r="F43" i="1"/>
  <c r="F46" i="1" s="1"/>
  <c r="E43" i="1"/>
  <c r="E46" i="1" s="1"/>
  <c r="D43" i="1"/>
  <c r="D46" i="1" s="1"/>
  <c r="C43" i="1"/>
  <c r="C46" i="1" s="1"/>
  <c r="B43" i="1"/>
  <c r="B46" i="1" s="1"/>
  <c r="A20" i="1"/>
  <c r="A21" i="1" s="1"/>
  <c r="A22" i="1" s="1"/>
  <c r="A23" i="1" s="1"/>
  <c r="A24" i="1" s="1"/>
  <c r="A25" i="1" s="1"/>
  <c r="A26" i="1" s="1"/>
  <c r="A27" i="1" s="1"/>
  <c r="A28" i="1" s="1"/>
  <c r="A19" i="1"/>
  <c r="B13" i="1" l="1"/>
  <c r="B12" i="1"/>
  <c r="B11" i="1"/>
  <c r="B10" i="1"/>
  <c r="B9" i="1"/>
  <c r="B8" i="1"/>
  <c r="B7" i="1"/>
  <c r="B6" i="1"/>
  <c r="B5" i="1"/>
  <c r="B4" i="1"/>
  <c r="B3" i="1"/>
  <c r="C3" i="1"/>
  <c r="A4" i="1" l="1"/>
  <c r="A5" i="1" l="1"/>
  <c r="C4" i="1"/>
  <c r="D4" i="1" s="1"/>
  <c r="E4" i="1" s="1"/>
  <c r="D3" i="1"/>
  <c r="E3" i="1" s="1"/>
  <c r="F3" i="1"/>
  <c r="F4" i="1"/>
  <c r="F5" i="1"/>
  <c r="M4" i="1"/>
  <c r="M5" i="1"/>
  <c r="J3" i="1"/>
  <c r="M3" i="1"/>
  <c r="A6" i="1" l="1"/>
  <c r="C5" i="1"/>
  <c r="D5" i="1" s="1"/>
  <c r="E5" i="1" s="1"/>
  <c r="G3" i="1"/>
  <c r="H3" i="1" s="1"/>
  <c r="I3" i="1" s="1"/>
  <c r="J4" i="1" s="1"/>
  <c r="G5" i="1"/>
  <c r="H5" i="1" s="1"/>
  <c r="I5" i="1" s="1"/>
  <c r="G4" i="1"/>
  <c r="H4" i="1" s="1"/>
  <c r="I4" i="1" s="1"/>
  <c r="J5" i="1" l="1"/>
  <c r="J6" i="1" s="1"/>
  <c r="A7" i="1"/>
  <c r="C6" i="1"/>
  <c r="D6" i="1" s="1"/>
  <c r="E6" i="1" s="1"/>
  <c r="F6" i="1"/>
  <c r="M6" i="1"/>
  <c r="G6" i="1" s="1"/>
  <c r="H6" i="1" s="1"/>
  <c r="I6" i="1" s="1"/>
  <c r="J7" i="1" l="1"/>
  <c r="A8" i="1"/>
  <c r="C7" i="1"/>
  <c r="D7" i="1" s="1"/>
  <c r="E7" i="1" s="1"/>
  <c r="M7" i="1"/>
  <c r="G7" i="1" s="1"/>
  <c r="H7" i="1" s="1"/>
  <c r="I7" i="1" s="1"/>
  <c r="F7" i="1"/>
  <c r="J8" i="1" l="1"/>
  <c r="A9" i="1"/>
  <c r="C8" i="1"/>
  <c r="D8" i="1" s="1"/>
  <c r="E8" i="1" s="1"/>
  <c r="M8" i="1"/>
  <c r="G8" i="1" s="1"/>
  <c r="H8" i="1" s="1"/>
  <c r="I8" i="1" s="1"/>
  <c r="F8" i="1"/>
  <c r="J9" i="1" l="1"/>
  <c r="A10" i="1"/>
  <c r="C9" i="1"/>
  <c r="D9" i="1" s="1"/>
  <c r="E9" i="1" s="1"/>
  <c r="M9" i="1"/>
  <c r="G9" i="1" s="1"/>
  <c r="H9" i="1" s="1"/>
  <c r="I9" i="1" s="1"/>
  <c r="F9" i="1"/>
  <c r="J10" i="1" l="1"/>
  <c r="A11" i="1"/>
  <c r="C10" i="1"/>
  <c r="D10" i="1" s="1"/>
  <c r="E10" i="1" s="1"/>
  <c r="F10" i="1"/>
  <c r="M10" i="1"/>
  <c r="G10" i="1" s="1"/>
  <c r="H10" i="1" s="1"/>
  <c r="I10" i="1" l="1"/>
  <c r="J11" i="1" s="1"/>
  <c r="A12" i="1"/>
  <c r="C11" i="1"/>
  <c r="D11" i="1" s="1"/>
  <c r="E11" i="1" s="1"/>
  <c r="F11" i="1"/>
  <c r="M11" i="1"/>
  <c r="G11" i="1" s="1"/>
  <c r="H11" i="1" s="1"/>
  <c r="I11" i="1" l="1"/>
  <c r="J12" i="1" s="1"/>
  <c r="A13" i="1"/>
  <c r="C12" i="1"/>
  <c r="D12" i="1" s="1"/>
  <c r="E12" i="1" s="1"/>
  <c r="F12" i="1"/>
  <c r="M12" i="1"/>
  <c r="G12" i="1" s="1"/>
  <c r="H12" i="1" s="1"/>
  <c r="I12" i="1" l="1"/>
  <c r="J13" i="1" s="1"/>
  <c r="M13" i="1"/>
  <c r="G13" i="1" s="1"/>
  <c r="H13" i="1" s="1"/>
  <c r="C13" i="1"/>
  <c r="D13" i="1" s="1"/>
  <c r="E13" i="1" s="1"/>
  <c r="F13" i="1"/>
  <c r="I13" i="1" l="1"/>
</calcChain>
</file>

<file path=xl/sharedStrings.xml><?xml version="1.0" encoding="utf-8"?>
<sst xmlns="http://schemas.openxmlformats.org/spreadsheetml/2006/main" count="77" uniqueCount="51">
  <si>
    <t>Time</t>
  </si>
  <si>
    <t>cash available</t>
  </si>
  <si>
    <t>values</t>
  </si>
  <si>
    <t xml:space="preserve"> </t>
  </si>
  <si>
    <t>starting cash available</t>
  </si>
  <si>
    <t>annual salary</t>
  </si>
  <si>
    <t>simulation start</t>
  </si>
  <si>
    <t>simulation time step</t>
  </si>
  <si>
    <t>profit</t>
  </si>
  <si>
    <t>profit per product</t>
  </si>
  <si>
    <t>option stay employed</t>
  </si>
  <si>
    <t>year of increase of revenue</t>
  </si>
  <si>
    <t>sales</t>
  </si>
  <si>
    <t>purchase price of the company</t>
  </si>
  <si>
    <t>percentage borrowed from the bank</t>
  </si>
  <si>
    <t>loan duration</t>
  </si>
  <si>
    <t>bank loan</t>
  </si>
  <si>
    <t>annuity</t>
  </si>
  <si>
    <t>parameters and initials</t>
  </si>
  <si>
    <t>rent</t>
  </si>
  <si>
    <t>income</t>
  </si>
  <si>
    <t>annual</t>
  </si>
  <si>
    <t>expenses</t>
  </si>
  <si>
    <t>personnal poss</t>
  </si>
  <si>
    <t>ible expenses</t>
  </si>
  <si>
    <t>business cost</t>
  </si>
  <si>
    <t>money flow</t>
  </si>
  <si>
    <t>business purchase self-paid</t>
  </si>
  <si>
    <t>personnal expenses</t>
  </si>
  <si>
    <t>total busi</t>
  </si>
  <si>
    <t>ness cost</t>
  </si>
  <si>
    <t>date of business purchase</t>
  </si>
  <si>
    <t>franchising fee per sold product</t>
  </si>
  <si>
    <t>results per</t>
  </si>
  <si>
    <t>product</t>
  </si>
  <si>
    <t>Maximum sales profile</t>
  </si>
  <si>
    <t xml:space="preserve">over the horizon </t>
  </si>
  <si>
    <t>percentage of the</t>
  </si>
  <si>
    <t>maximum sales</t>
  </si>
  <si>
    <t>maximum sales profile</t>
  </si>
  <si>
    <t>starting from scratch</t>
  </si>
  <si>
    <t>profile option</t>
  </si>
  <si>
    <t>scratch</t>
  </si>
  <si>
    <t>buying</t>
  </si>
  <si>
    <t>renting</t>
  </si>
  <si>
    <t>own renting</t>
  </si>
  <si>
    <t>franchsing</t>
  </si>
  <si>
    <t>franchising</t>
  </si>
  <si>
    <t>minimum cash available results</t>
  </si>
  <si>
    <t>maximum cash available results</t>
  </si>
  <si>
    <t>scenarios parameters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</si>
</sst>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618A8-900C-42D2-9F00-DA6C60727C19}">
  <dimension ref="A1:P48"/>
  <sheetViews>
    <sheetView tabSelected="1" workbookViewId="0">
      <selection activeCell="K15" sqref="K15"/>
    </sheetView>
  </sheetViews>
  <sheetFormatPr defaultColWidth="11.42578125" defaultRowHeight="15" x14ac:dyDescent="0.25"/>
  <cols>
    <col min="1" max="1" width="6.140625" customWidth="1"/>
    <col min="2" max="2" width="9" customWidth="1"/>
    <col min="3" max="3" width="10.28515625" customWidth="1"/>
    <col min="4" max="4" width="9.85546875" customWidth="1"/>
    <col min="5" max="5" width="11.140625" customWidth="1"/>
    <col min="6" max="6" width="14" customWidth="1"/>
    <col min="7" max="7" width="12.42578125" customWidth="1"/>
    <col min="8" max="9" width="10.42578125" customWidth="1"/>
    <col min="10" max="10" width="12.7109375" customWidth="1"/>
    <col min="11" max="11" width="21.7109375" customWidth="1"/>
    <col min="12" max="12" width="20.85546875" customWidth="1"/>
    <col min="13" max="13" width="9" customWidth="1"/>
    <col min="14" max="14" width="32.7109375" customWidth="1"/>
  </cols>
  <sheetData>
    <row r="1" spans="1:16" ht="15" customHeight="1" x14ac:dyDescent="0.25">
      <c r="A1" s="1" t="s">
        <v>0</v>
      </c>
      <c r="B1" s="1" t="s">
        <v>12</v>
      </c>
      <c r="C1" s="1" t="s">
        <v>33</v>
      </c>
      <c r="D1" s="1" t="s">
        <v>8</v>
      </c>
      <c r="E1" t="s">
        <v>21</v>
      </c>
      <c r="F1" s="1" t="s">
        <v>23</v>
      </c>
      <c r="G1" s="1" t="s">
        <v>25</v>
      </c>
      <c r="H1" s="1" t="s">
        <v>29</v>
      </c>
      <c r="I1" s="1" t="s">
        <v>22</v>
      </c>
      <c r="J1" t="s">
        <v>1</v>
      </c>
      <c r="K1" s="1" t="s">
        <v>39</v>
      </c>
      <c r="L1" s="1" t="s">
        <v>35</v>
      </c>
      <c r="M1" s="1" t="s">
        <v>17</v>
      </c>
      <c r="N1" t="s">
        <v>18</v>
      </c>
      <c r="O1" t="s">
        <v>2</v>
      </c>
      <c r="P1" t="s">
        <v>3</v>
      </c>
    </row>
    <row r="2" spans="1:16" x14ac:dyDescent="0.25">
      <c r="C2" t="s">
        <v>34</v>
      </c>
      <c r="E2" t="s">
        <v>20</v>
      </c>
      <c r="F2" t="s">
        <v>24</v>
      </c>
      <c r="G2" t="s">
        <v>26</v>
      </c>
      <c r="H2" t="s">
        <v>30</v>
      </c>
      <c r="K2" t="s">
        <v>40</v>
      </c>
      <c r="L2" t="s">
        <v>36</v>
      </c>
      <c r="N2" t="s">
        <v>4</v>
      </c>
      <c r="O2">
        <v>270000</v>
      </c>
      <c r="P2" t="s">
        <v>3</v>
      </c>
    </row>
    <row r="3" spans="1:16" x14ac:dyDescent="0.25">
      <c r="A3">
        <v>0</v>
      </c>
      <c r="B3">
        <f>IF(O$20=0,L3,K3)*O$7*1000</f>
        <v>9900</v>
      </c>
      <c r="C3">
        <f t="shared" ref="C3:C13" si="0">O$9-(IF(A3&gt;=O$16,1,0)*O$19)</f>
        <v>19</v>
      </c>
      <c r="D3">
        <f>B3*C3</f>
        <v>188100</v>
      </c>
      <c r="E3">
        <f t="shared" ref="E3:E13" si="1">IF(O$10=1,O$3,D3)</f>
        <v>188100</v>
      </c>
      <c r="F3">
        <f t="shared" ref="F3:F13" si="2">O$4+(IF(A3&gt;=O$11,1,0)*O$3)</f>
        <v>60000</v>
      </c>
      <c r="G3">
        <f t="shared" ref="G3:G13" si="3">(IF(O$16=0,0,1)*IF(A3=O$16-1,1,0)*O$18)+M3</f>
        <v>0</v>
      </c>
      <c r="H3">
        <f t="shared" ref="H3:H13" si="4">(IF(A3&lt;O$16,1,0)*O$17)+G3</f>
        <v>200000</v>
      </c>
      <c r="I3">
        <f>F3+H3</f>
        <v>260000</v>
      </c>
      <c r="J3">
        <f>O2-(IF(O16=0,1,0)*O18)</f>
        <v>270000</v>
      </c>
      <c r="K3">
        <v>4</v>
      </c>
      <c r="L3">
        <v>15</v>
      </c>
      <c r="M3">
        <f t="shared" ref="M3:M13" si="5">IF(A3&lt;O$16,0,IF(A3&lt;=O$16+O$14,O$15/O$14,0))</f>
        <v>0</v>
      </c>
      <c r="N3" t="s">
        <v>5</v>
      </c>
      <c r="O3">
        <v>68000</v>
      </c>
      <c r="P3" t="s">
        <v>3</v>
      </c>
    </row>
    <row r="4" spans="1:16" x14ac:dyDescent="0.25">
      <c r="A4">
        <f>A3+1</f>
        <v>1</v>
      </c>
      <c r="B4">
        <f t="shared" ref="B4:B13" si="6">IF(O$20=0,L4,K4)*O$7*1000</f>
        <v>11880</v>
      </c>
      <c r="C4">
        <f t="shared" si="0"/>
        <v>19</v>
      </c>
      <c r="D4">
        <f t="shared" ref="D4:D13" si="7">B4*C4</f>
        <v>225720</v>
      </c>
      <c r="E4">
        <f t="shared" si="1"/>
        <v>225720</v>
      </c>
      <c r="F4">
        <f t="shared" si="2"/>
        <v>60000</v>
      </c>
      <c r="G4">
        <f t="shared" si="3"/>
        <v>0</v>
      </c>
      <c r="H4">
        <f t="shared" si="4"/>
        <v>200000</v>
      </c>
      <c r="I4">
        <f t="shared" ref="I4:I13" si="8">F4+H4</f>
        <v>260000</v>
      </c>
      <c r="J4">
        <f>J3+E3-I3</f>
        <v>198100</v>
      </c>
      <c r="K4">
        <v>7.5</v>
      </c>
      <c r="L4">
        <v>18</v>
      </c>
      <c r="M4">
        <f t="shared" si="5"/>
        <v>0</v>
      </c>
      <c r="N4" t="s">
        <v>28</v>
      </c>
      <c r="O4">
        <v>60000</v>
      </c>
      <c r="P4" t="s">
        <v>3</v>
      </c>
    </row>
    <row r="5" spans="1:16" x14ac:dyDescent="0.25">
      <c r="A5">
        <f t="shared" ref="A5:A13" si="9">A4+1</f>
        <v>2</v>
      </c>
      <c r="B5">
        <f t="shared" si="6"/>
        <v>13662</v>
      </c>
      <c r="C5">
        <f t="shared" si="0"/>
        <v>19</v>
      </c>
      <c r="D5">
        <f t="shared" si="7"/>
        <v>259578</v>
      </c>
      <c r="E5">
        <f t="shared" si="1"/>
        <v>259578</v>
      </c>
      <c r="F5">
        <f t="shared" si="2"/>
        <v>60000</v>
      </c>
      <c r="G5">
        <f t="shared" si="3"/>
        <v>150000</v>
      </c>
      <c r="H5">
        <f t="shared" si="4"/>
        <v>350000</v>
      </c>
      <c r="I5">
        <f t="shared" si="8"/>
        <v>410000</v>
      </c>
      <c r="J5">
        <f t="shared" ref="J5:J13" si="10">J4+E4-I4</f>
        <v>163820</v>
      </c>
      <c r="K5">
        <v>10.5</v>
      </c>
      <c r="L5">
        <v>20.7</v>
      </c>
      <c r="M5">
        <f t="shared" si="5"/>
        <v>0</v>
      </c>
      <c r="N5" t="s">
        <v>6</v>
      </c>
      <c r="O5">
        <v>0</v>
      </c>
    </row>
    <row r="6" spans="1:16" x14ac:dyDescent="0.25">
      <c r="A6">
        <f t="shared" si="9"/>
        <v>3</v>
      </c>
      <c r="B6">
        <f t="shared" si="6"/>
        <v>15246.000000000002</v>
      </c>
      <c r="C6">
        <f t="shared" si="0"/>
        <v>16</v>
      </c>
      <c r="D6">
        <f t="shared" si="7"/>
        <v>243936.00000000003</v>
      </c>
      <c r="E6">
        <f t="shared" si="1"/>
        <v>243936.00000000003</v>
      </c>
      <c r="F6">
        <f t="shared" si="2"/>
        <v>60000</v>
      </c>
      <c r="G6">
        <f t="shared" si="3"/>
        <v>10000</v>
      </c>
      <c r="H6">
        <f t="shared" si="4"/>
        <v>10000</v>
      </c>
      <c r="I6">
        <f t="shared" si="8"/>
        <v>70000</v>
      </c>
      <c r="J6">
        <f t="shared" si="10"/>
        <v>13398</v>
      </c>
      <c r="K6">
        <v>13</v>
      </c>
      <c r="L6">
        <v>23.1</v>
      </c>
      <c r="M6">
        <f t="shared" si="5"/>
        <v>10000</v>
      </c>
      <c r="N6" t="s">
        <v>7</v>
      </c>
      <c r="O6">
        <v>1</v>
      </c>
    </row>
    <row r="7" spans="1:16" x14ac:dyDescent="0.25">
      <c r="A7">
        <f t="shared" si="9"/>
        <v>4</v>
      </c>
      <c r="B7">
        <f t="shared" si="6"/>
        <v>16632</v>
      </c>
      <c r="C7">
        <f t="shared" si="0"/>
        <v>16</v>
      </c>
      <c r="D7">
        <f t="shared" si="7"/>
        <v>266112</v>
      </c>
      <c r="E7">
        <f t="shared" si="1"/>
        <v>266112</v>
      </c>
      <c r="F7">
        <f t="shared" si="2"/>
        <v>128000</v>
      </c>
      <c r="G7">
        <f t="shared" si="3"/>
        <v>10000</v>
      </c>
      <c r="H7">
        <f t="shared" si="4"/>
        <v>10000</v>
      </c>
      <c r="I7">
        <f t="shared" si="8"/>
        <v>138000</v>
      </c>
      <c r="J7">
        <f t="shared" si="10"/>
        <v>187334.00000000003</v>
      </c>
      <c r="K7">
        <v>15</v>
      </c>
      <c r="L7">
        <v>25.2</v>
      </c>
      <c r="M7">
        <f t="shared" si="5"/>
        <v>10000</v>
      </c>
      <c r="N7" t="s">
        <v>37</v>
      </c>
      <c r="O7">
        <v>0.66</v>
      </c>
    </row>
    <row r="8" spans="1:16" x14ac:dyDescent="0.25">
      <c r="A8">
        <f t="shared" si="9"/>
        <v>5</v>
      </c>
      <c r="B8">
        <f t="shared" si="6"/>
        <v>17820</v>
      </c>
      <c r="C8">
        <f t="shared" si="0"/>
        <v>16</v>
      </c>
      <c r="D8">
        <f t="shared" si="7"/>
        <v>285120</v>
      </c>
      <c r="E8">
        <f t="shared" si="1"/>
        <v>285120</v>
      </c>
      <c r="F8">
        <f t="shared" si="2"/>
        <v>128000</v>
      </c>
      <c r="G8">
        <f t="shared" si="3"/>
        <v>10000</v>
      </c>
      <c r="H8">
        <f t="shared" si="4"/>
        <v>10000</v>
      </c>
      <c r="I8">
        <f t="shared" si="8"/>
        <v>138000</v>
      </c>
      <c r="J8">
        <f t="shared" si="10"/>
        <v>315446</v>
      </c>
      <c r="K8">
        <v>16.7</v>
      </c>
      <c r="L8">
        <v>27</v>
      </c>
      <c r="M8">
        <f t="shared" si="5"/>
        <v>10000</v>
      </c>
      <c r="N8" t="s">
        <v>38</v>
      </c>
    </row>
    <row r="9" spans="1:16" x14ac:dyDescent="0.25">
      <c r="A9">
        <f t="shared" si="9"/>
        <v>6</v>
      </c>
      <c r="B9">
        <f t="shared" si="6"/>
        <v>18810.000000000004</v>
      </c>
      <c r="C9">
        <f t="shared" si="0"/>
        <v>16</v>
      </c>
      <c r="D9">
        <f t="shared" si="7"/>
        <v>300960.00000000006</v>
      </c>
      <c r="E9">
        <f t="shared" si="1"/>
        <v>300960.00000000006</v>
      </c>
      <c r="F9">
        <f t="shared" si="2"/>
        <v>128000</v>
      </c>
      <c r="G9">
        <f t="shared" si="3"/>
        <v>10000</v>
      </c>
      <c r="H9">
        <f t="shared" si="4"/>
        <v>10000</v>
      </c>
      <c r="I9">
        <f t="shared" si="8"/>
        <v>138000</v>
      </c>
      <c r="J9">
        <f t="shared" si="10"/>
        <v>462566</v>
      </c>
      <c r="K9">
        <v>18</v>
      </c>
      <c r="L9">
        <v>28.5</v>
      </c>
      <c r="M9">
        <f t="shared" si="5"/>
        <v>10000</v>
      </c>
      <c r="N9" t="s">
        <v>9</v>
      </c>
      <c r="O9">
        <v>19</v>
      </c>
    </row>
    <row r="10" spans="1:16" x14ac:dyDescent="0.25">
      <c r="A10">
        <f t="shared" si="9"/>
        <v>7</v>
      </c>
      <c r="B10">
        <f t="shared" si="6"/>
        <v>19602</v>
      </c>
      <c r="C10">
        <f t="shared" si="0"/>
        <v>16</v>
      </c>
      <c r="D10">
        <f t="shared" si="7"/>
        <v>313632</v>
      </c>
      <c r="E10">
        <f t="shared" si="1"/>
        <v>313632</v>
      </c>
      <c r="F10">
        <f t="shared" si="2"/>
        <v>128000</v>
      </c>
      <c r="G10">
        <f t="shared" si="3"/>
        <v>10000</v>
      </c>
      <c r="H10">
        <f t="shared" si="4"/>
        <v>10000</v>
      </c>
      <c r="I10">
        <f t="shared" si="8"/>
        <v>138000</v>
      </c>
      <c r="J10">
        <f t="shared" si="10"/>
        <v>625526</v>
      </c>
      <c r="K10">
        <v>19</v>
      </c>
      <c r="L10">
        <v>29.7</v>
      </c>
      <c r="M10">
        <f t="shared" si="5"/>
        <v>10000</v>
      </c>
      <c r="N10" t="s">
        <v>10</v>
      </c>
      <c r="O10">
        <v>0</v>
      </c>
    </row>
    <row r="11" spans="1:16" x14ac:dyDescent="0.25">
      <c r="A11">
        <f t="shared" si="9"/>
        <v>8</v>
      </c>
      <c r="B11">
        <f t="shared" si="6"/>
        <v>20196</v>
      </c>
      <c r="C11">
        <f t="shared" si="0"/>
        <v>16</v>
      </c>
      <c r="D11">
        <f t="shared" si="7"/>
        <v>323136</v>
      </c>
      <c r="E11">
        <f t="shared" si="1"/>
        <v>323136</v>
      </c>
      <c r="F11">
        <f t="shared" si="2"/>
        <v>128000</v>
      </c>
      <c r="G11">
        <f t="shared" si="3"/>
        <v>10000</v>
      </c>
      <c r="H11">
        <f t="shared" si="4"/>
        <v>10000</v>
      </c>
      <c r="I11">
        <f t="shared" si="8"/>
        <v>138000</v>
      </c>
      <c r="J11">
        <f t="shared" si="10"/>
        <v>801158</v>
      </c>
      <c r="K11">
        <v>19.5</v>
      </c>
      <c r="L11">
        <v>30.6</v>
      </c>
      <c r="M11">
        <f t="shared" si="5"/>
        <v>10000</v>
      </c>
      <c r="N11" t="s">
        <v>11</v>
      </c>
      <c r="O11">
        <v>4</v>
      </c>
    </row>
    <row r="12" spans="1:16" x14ac:dyDescent="0.25">
      <c r="A12">
        <f t="shared" si="9"/>
        <v>9</v>
      </c>
      <c r="B12">
        <f t="shared" si="6"/>
        <v>20592</v>
      </c>
      <c r="C12">
        <f t="shared" si="0"/>
        <v>16</v>
      </c>
      <c r="D12">
        <f t="shared" si="7"/>
        <v>329472</v>
      </c>
      <c r="E12">
        <f t="shared" si="1"/>
        <v>329472</v>
      </c>
      <c r="F12">
        <f t="shared" si="2"/>
        <v>128000</v>
      </c>
      <c r="G12">
        <f t="shared" si="3"/>
        <v>10000</v>
      </c>
      <c r="H12">
        <f t="shared" si="4"/>
        <v>10000</v>
      </c>
      <c r="I12">
        <f t="shared" si="8"/>
        <v>138000</v>
      </c>
      <c r="J12">
        <f t="shared" si="10"/>
        <v>986294</v>
      </c>
      <c r="K12">
        <v>19.8</v>
      </c>
      <c r="L12">
        <v>31.2</v>
      </c>
      <c r="M12">
        <f t="shared" si="5"/>
        <v>10000</v>
      </c>
      <c r="N12" t="s">
        <v>13</v>
      </c>
      <c r="O12">
        <v>250000</v>
      </c>
    </row>
    <row r="13" spans="1:16" x14ac:dyDescent="0.25">
      <c r="A13">
        <f t="shared" si="9"/>
        <v>10</v>
      </c>
      <c r="B13">
        <f t="shared" si="6"/>
        <v>20790.000000000004</v>
      </c>
      <c r="C13">
        <f t="shared" si="0"/>
        <v>16</v>
      </c>
      <c r="D13">
        <f t="shared" si="7"/>
        <v>332640.00000000006</v>
      </c>
      <c r="E13">
        <f t="shared" si="1"/>
        <v>332640.00000000006</v>
      </c>
      <c r="F13">
        <f t="shared" si="2"/>
        <v>128000</v>
      </c>
      <c r="G13">
        <f t="shared" si="3"/>
        <v>10000</v>
      </c>
      <c r="H13">
        <f t="shared" si="4"/>
        <v>10000</v>
      </c>
      <c r="I13">
        <f t="shared" si="8"/>
        <v>138000</v>
      </c>
      <c r="J13">
        <f t="shared" si="10"/>
        <v>1177766</v>
      </c>
      <c r="K13">
        <v>20</v>
      </c>
      <c r="L13">
        <v>31.5</v>
      </c>
      <c r="M13">
        <f t="shared" si="5"/>
        <v>10000</v>
      </c>
      <c r="N13" t="s">
        <v>14</v>
      </c>
      <c r="O13">
        <v>0.4</v>
      </c>
    </row>
    <row r="14" spans="1:16" x14ac:dyDescent="0.25">
      <c r="N14" t="s">
        <v>15</v>
      </c>
      <c r="O14">
        <v>10</v>
      </c>
    </row>
    <row r="15" spans="1:16" x14ac:dyDescent="0.25">
      <c r="N15" t="s">
        <v>16</v>
      </c>
      <c r="O15">
        <f t="shared" ref="O15" si="11">O12*O13</f>
        <v>100000</v>
      </c>
    </row>
    <row r="16" spans="1:16" x14ac:dyDescent="0.25">
      <c r="A16" t="s">
        <v>48</v>
      </c>
      <c r="G16" t="s">
        <v>49</v>
      </c>
      <c r="N16" t="s">
        <v>31</v>
      </c>
      <c r="O16">
        <v>3</v>
      </c>
    </row>
    <row r="17" spans="1:15" x14ac:dyDescent="0.25">
      <c r="B17" t="s">
        <v>42</v>
      </c>
      <c r="C17" t="s">
        <v>43</v>
      </c>
      <c r="D17" t="s">
        <v>44</v>
      </c>
      <c r="E17" t="s">
        <v>45</v>
      </c>
      <c r="F17" t="s">
        <v>46</v>
      </c>
      <c r="G17" t="s">
        <v>42</v>
      </c>
      <c r="H17" t="s">
        <v>43</v>
      </c>
      <c r="I17" t="s">
        <v>44</v>
      </c>
      <c r="J17" t="s">
        <v>45</v>
      </c>
      <c r="K17" t="s">
        <v>47</v>
      </c>
      <c r="N17" t="s">
        <v>19</v>
      </c>
      <c r="O17">
        <v>200000</v>
      </c>
    </row>
    <row r="18" spans="1:15" x14ac:dyDescent="0.25">
      <c r="A18">
        <v>0</v>
      </c>
      <c r="B18">
        <v>270000</v>
      </c>
      <c r="C18">
        <v>-80000</v>
      </c>
      <c r="D18">
        <v>270000</v>
      </c>
      <c r="E18">
        <v>270000</v>
      </c>
      <c r="F18">
        <v>270000</v>
      </c>
      <c r="G18">
        <v>270000</v>
      </c>
      <c r="H18">
        <v>-80000</v>
      </c>
      <c r="I18">
        <v>270000</v>
      </c>
      <c r="J18">
        <v>270000</v>
      </c>
      <c r="K18">
        <v>270000</v>
      </c>
      <c r="N18" t="s">
        <v>27</v>
      </c>
      <c r="O18">
        <f t="shared" ref="O18" si="12">O12-O15</f>
        <v>150000</v>
      </c>
    </row>
    <row r="19" spans="1:15" x14ac:dyDescent="0.25">
      <c r="A19">
        <f>A18+1</f>
        <v>1</v>
      </c>
      <c r="B19">
        <v>237200</v>
      </c>
      <c r="C19">
        <v>-41000</v>
      </c>
      <c r="D19">
        <v>294000</v>
      </c>
      <c r="E19">
        <v>198100</v>
      </c>
      <c r="F19">
        <v>198100</v>
      </c>
      <c r="G19">
        <v>257600</v>
      </c>
      <c r="H19">
        <v>44500</v>
      </c>
      <c r="I19">
        <v>379500</v>
      </c>
      <c r="J19">
        <v>246550</v>
      </c>
      <c r="K19">
        <v>246550</v>
      </c>
      <c r="N19" t="s">
        <v>32</v>
      </c>
      <c r="O19">
        <v>3</v>
      </c>
    </row>
    <row r="20" spans="1:15" x14ac:dyDescent="0.25">
      <c r="A20">
        <f t="shared" ref="A20:A28" si="13">A19+1</f>
        <v>2</v>
      </c>
      <c r="B20">
        <v>228200</v>
      </c>
      <c r="C20">
        <v>20800</v>
      </c>
      <c r="D20">
        <v>340800</v>
      </c>
      <c r="E20">
        <v>163820</v>
      </c>
      <c r="F20">
        <v>163820</v>
      </c>
      <c r="G20">
        <v>286850</v>
      </c>
      <c r="H20">
        <v>208900</v>
      </c>
      <c r="I20">
        <v>528900</v>
      </c>
      <c r="J20">
        <v>270410</v>
      </c>
      <c r="K20">
        <v>270410</v>
      </c>
      <c r="N20" t="s">
        <v>41</v>
      </c>
      <c r="O20">
        <v>0</v>
      </c>
    </row>
    <row r="21" spans="1:15" x14ac:dyDescent="0.25">
      <c r="A21">
        <f t="shared" si="13"/>
        <v>3</v>
      </c>
      <c r="B21">
        <v>239600</v>
      </c>
      <c r="C21">
        <v>103120</v>
      </c>
      <c r="D21">
        <v>108120</v>
      </c>
      <c r="E21">
        <v>163398</v>
      </c>
      <c r="F21">
        <v>13398</v>
      </c>
      <c r="G21">
        <v>351800</v>
      </c>
      <c r="H21">
        <v>409209.99999999994</v>
      </c>
      <c r="I21">
        <v>414210</v>
      </c>
      <c r="J21">
        <v>336849</v>
      </c>
      <c r="K21">
        <v>186849</v>
      </c>
    </row>
    <row r="22" spans="1:15" x14ac:dyDescent="0.25">
      <c r="A22">
        <f t="shared" si="13"/>
        <v>4</v>
      </c>
      <c r="B22">
        <v>268000</v>
      </c>
      <c r="C22">
        <v>203680</v>
      </c>
      <c r="D22">
        <v>203680</v>
      </c>
      <c r="E22">
        <v>193072.00000000006</v>
      </c>
      <c r="F22">
        <v>187334.00000000003</v>
      </c>
      <c r="G22">
        <v>446500</v>
      </c>
      <c r="H22">
        <v>641440</v>
      </c>
      <c r="I22">
        <v>641440</v>
      </c>
      <c r="J22">
        <v>441136</v>
      </c>
      <c r="K22">
        <v>423617</v>
      </c>
    </row>
    <row r="23" spans="1:15" x14ac:dyDescent="0.25">
      <c r="A23">
        <f t="shared" si="13"/>
        <v>5</v>
      </c>
      <c r="B23">
        <v>242000</v>
      </c>
      <c r="C23">
        <v>252200</v>
      </c>
      <c r="D23">
        <v>247200</v>
      </c>
      <c r="E23">
        <v>181080.00000000006</v>
      </c>
      <c r="F23">
        <v>315446</v>
      </c>
      <c r="G23">
        <v>497000</v>
      </c>
      <c r="H23">
        <v>833600</v>
      </c>
      <c r="I23">
        <v>828600</v>
      </c>
      <c r="J23">
        <v>510540</v>
      </c>
      <c r="K23">
        <v>620273</v>
      </c>
    </row>
    <row r="24" spans="1:15" x14ac:dyDescent="0.25">
      <c r="A24">
        <f t="shared" si="13"/>
        <v>6</v>
      </c>
      <c r="B24">
        <v>227560</v>
      </c>
      <c r="C24">
        <v>314400</v>
      </c>
      <c r="D24">
        <v>304400</v>
      </c>
      <c r="E24">
        <v>191660.00000000006</v>
      </c>
      <c r="F24">
        <v>462566</v>
      </c>
      <c r="G24">
        <v>567730</v>
      </c>
      <c r="H24">
        <v>1049700</v>
      </c>
      <c r="I24">
        <v>1039700</v>
      </c>
      <c r="J24">
        <v>608330</v>
      </c>
      <c r="K24">
        <v>840833</v>
      </c>
    </row>
    <row r="25" spans="1:15" x14ac:dyDescent="0.25">
      <c r="A25">
        <f t="shared" si="13"/>
        <v>7</v>
      </c>
      <c r="B25">
        <v>221960</v>
      </c>
      <c r="C25">
        <v>388000</v>
      </c>
      <c r="D25">
        <v>373000</v>
      </c>
      <c r="E25">
        <v>221050.00000000012</v>
      </c>
      <c r="F25">
        <v>625526</v>
      </c>
      <c r="G25">
        <v>653930</v>
      </c>
      <c r="H25">
        <v>1285750</v>
      </c>
      <c r="I25">
        <v>1270750</v>
      </c>
      <c r="J25">
        <v>729775</v>
      </c>
      <c r="K25">
        <v>1081313</v>
      </c>
    </row>
    <row r="26" spans="1:15" x14ac:dyDescent="0.25">
      <c r="A26">
        <f t="shared" si="13"/>
        <v>8</v>
      </c>
      <c r="B26">
        <v>223160</v>
      </c>
      <c r="C26">
        <v>470720</v>
      </c>
      <c r="D26">
        <v>450720</v>
      </c>
      <c r="E26">
        <v>265488.00000000012</v>
      </c>
      <c r="F26">
        <v>801158</v>
      </c>
      <c r="G26">
        <v>752030</v>
      </c>
      <c r="H26">
        <v>1537760</v>
      </c>
      <c r="I26">
        <v>1517760</v>
      </c>
      <c r="J26">
        <v>870144</v>
      </c>
      <c r="K26">
        <v>1337729</v>
      </c>
    </row>
    <row r="27" spans="1:15" x14ac:dyDescent="0.25">
      <c r="A27">
        <f t="shared" si="13"/>
        <v>9</v>
      </c>
      <c r="B27">
        <v>227760</v>
      </c>
      <c r="C27">
        <v>560280</v>
      </c>
      <c r="D27">
        <v>535280</v>
      </c>
      <c r="E27">
        <v>321212.00000000012</v>
      </c>
      <c r="F27">
        <v>986294</v>
      </c>
      <c r="G27">
        <v>856080</v>
      </c>
      <c r="H27">
        <v>1801740</v>
      </c>
      <c r="I27">
        <v>1776740</v>
      </c>
      <c r="J27">
        <v>1024706</v>
      </c>
      <c r="K27">
        <v>1606097</v>
      </c>
    </row>
    <row r="28" spans="1:15" x14ac:dyDescent="0.25">
      <c r="A28">
        <f t="shared" si="13"/>
        <v>10</v>
      </c>
      <c r="B28">
        <v>234400</v>
      </c>
      <c r="C28">
        <v>654400</v>
      </c>
      <c r="D28">
        <v>624400</v>
      </c>
      <c r="E28">
        <v>384460.00000000012</v>
      </c>
      <c r="F28">
        <v>1177766</v>
      </c>
      <c r="G28">
        <v>963700</v>
      </c>
      <c r="H28">
        <v>2073700</v>
      </c>
      <c r="I28">
        <v>2043700</v>
      </c>
      <c r="J28">
        <v>1188730</v>
      </c>
      <c r="K28">
        <v>1882433</v>
      </c>
    </row>
    <row r="29" spans="1:15" x14ac:dyDescent="0.25">
      <c r="L29" t="s">
        <v>50</v>
      </c>
    </row>
    <row r="30" spans="1:15" x14ac:dyDescent="0.25">
      <c r="B30">
        <v>270000</v>
      </c>
      <c r="C30">
        <v>270000</v>
      </c>
      <c r="D30">
        <v>270000</v>
      </c>
      <c r="E30">
        <v>270000</v>
      </c>
      <c r="F30">
        <v>270000</v>
      </c>
      <c r="G30">
        <v>270000</v>
      </c>
      <c r="H30">
        <v>270000</v>
      </c>
      <c r="I30">
        <v>270000</v>
      </c>
      <c r="J30">
        <v>270000</v>
      </c>
      <c r="K30">
        <v>270000</v>
      </c>
      <c r="L30" t="s">
        <v>4</v>
      </c>
    </row>
    <row r="31" spans="1:15" x14ac:dyDescent="0.25">
      <c r="B31">
        <v>68000</v>
      </c>
      <c r="C31">
        <v>68000</v>
      </c>
      <c r="D31">
        <v>68000</v>
      </c>
      <c r="E31">
        <v>68000</v>
      </c>
      <c r="F31">
        <v>68000</v>
      </c>
      <c r="G31">
        <v>68000</v>
      </c>
      <c r="H31">
        <v>68000</v>
      </c>
      <c r="I31">
        <v>68000</v>
      </c>
      <c r="J31">
        <v>68000</v>
      </c>
      <c r="K31">
        <v>68000</v>
      </c>
      <c r="L31" t="s">
        <v>5</v>
      </c>
    </row>
    <row r="32" spans="1:15" x14ac:dyDescent="0.25">
      <c r="B32">
        <v>60000</v>
      </c>
      <c r="C32">
        <v>60000</v>
      </c>
      <c r="D32">
        <v>60000</v>
      </c>
      <c r="E32">
        <v>60000</v>
      </c>
      <c r="F32">
        <v>60000</v>
      </c>
      <c r="G32">
        <v>60000</v>
      </c>
      <c r="H32">
        <v>60000</v>
      </c>
      <c r="I32">
        <v>60000</v>
      </c>
      <c r="J32">
        <v>60000</v>
      </c>
      <c r="K32">
        <v>60000</v>
      </c>
      <c r="L32" t="s">
        <v>28</v>
      </c>
    </row>
    <row r="33" spans="2:12" x14ac:dyDescent="0.25"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 t="s">
        <v>6</v>
      </c>
    </row>
    <row r="34" spans="2:12" x14ac:dyDescent="0.25">
      <c r="B34">
        <v>1</v>
      </c>
      <c r="C34">
        <v>1</v>
      </c>
      <c r="D34">
        <v>1</v>
      </c>
      <c r="E34">
        <v>1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 t="s">
        <v>7</v>
      </c>
    </row>
    <row r="35" spans="2:12" x14ac:dyDescent="0.25">
      <c r="B35">
        <v>0.4</v>
      </c>
      <c r="C35">
        <v>0.4</v>
      </c>
      <c r="D35">
        <v>0.4</v>
      </c>
      <c r="E35">
        <v>0.66</v>
      </c>
      <c r="F35">
        <v>0.66</v>
      </c>
      <c r="G35">
        <v>0.7</v>
      </c>
      <c r="H35">
        <v>0.7</v>
      </c>
      <c r="I35">
        <v>0.7</v>
      </c>
      <c r="J35">
        <v>0.83</v>
      </c>
      <c r="K35">
        <v>0.83</v>
      </c>
      <c r="L35" t="s">
        <v>37</v>
      </c>
    </row>
    <row r="36" spans="2:12" x14ac:dyDescent="0.25">
      <c r="L36" t="s">
        <v>38</v>
      </c>
    </row>
    <row r="37" spans="2:12" x14ac:dyDescent="0.25">
      <c r="B37">
        <v>17</v>
      </c>
      <c r="C37">
        <v>19</v>
      </c>
      <c r="D37">
        <v>19</v>
      </c>
      <c r="E37">
        <v>19</v>
      </c>
      <c r="F37">
        <v>19</v>
      </c>
      <c r="G37">
        <v>17</v>
      </c>
      <c r="H37">
        <v>19</v>
      </c>
      <c r="I37">
        <v>19</v>
      </c>
      <c r="J37">
        <v>19</v>
      </c>
      <c r="K37">
        <v>19</v>
      </c>
      <c r="L37" t="s">
        <v>9</v>
      </c>
    </row>
    <row r="38" spans="2:12" x14ac:dyDescent="0.25"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 t="s">
        <v>10</v>
      </c>
    </row>
    <row r="39" spans="2:12" x14ac:dyDescent="0.25">
      <c r="B39">
        <v>4</v>
      </c>
      <c r="C39">
        <v>4</v>
      </c>
      <c r="D39">
        <v>4</v>
      </c>
      <c r="E39">
        <v>4</v>
      </c>
      <c r="F39">
        <v>4</v>
      </c>
      <c r="G39">
        <v>4</v>
      </c>
      <c r="H39">
        <v>4</v>
      </c>
      <c r="I39">
        <v>4</v>
      </c>
      <c r="J39">
        <v>4</v>
      </c>
      <c r="K39">
        <v>4</v>
      </c>
      <c r="L39" t="s">
        <v>11</v>
      </c>
    </row>
    <row r="40" spans="2:12" x14ac:dyDescent="0.25">
      <c r="B40">
        <v>0</v>
      </c>
      <c r="C40">
        <v>500000</v>
      </c>
      <c r="D40">
        <v>500000</v>
      </c>
      <c r="E40">
        <v>0</v>
      </c>
      <c r="F40">
        <v>250000</v>
      </c>
      <c r="G40">
        <v>0</v>
      </c>
      <c r="H40">
        <v>500000</v>
      </c>
      <c r="I40">
        <v>500000</v>
      </c>
      <c r="J40">
        <v>0</v>
      </c>
      <c r="K40">
        <v>250000</v>
      </c>
      <c r="L40" t="s">
        <v>13</v>
      </c>
    </row>
    <row r="41" spans="2:12" x14ac:dyDescent="0.25">
      <c r="B41">
        <v>0.4</v>
      </c>
      <c r="C41">
        <v>0.3</v>
      </c>
      <c r="D41">
        <v>0.4</v>
      </c>
      <c r="E41">
        <v>0.4</v>
      </c>
      <c r="F41">
        <v>0.4</v>
      </c>
      <c r="G41">
        <v>0.4</v>
      </c>
      <c r="H41">
        <v>0.3</v>
      </c>
      <c r="I41">
        <v>0.4</v>
      </c>
      <c r="J41">
        <v>0.4</v>
      </c>
      <c r="K41">
        <v>0.4</v>
      </c>
      <c r="L41" t="s">
        <v>14</v>
      </c>
    </row>
    <row r="42" spans="2:12" x14ac:dyDescent="0.25">
      <c r="B42">
        <v>10</v>
      </c>
      <c r="C42">
        <v>10</v>
      </c>
      <c r="D42">
        <v>10</v>
      </c>
      <c r="E42">
        <v>10</v>
      </c>
      <c r="F42">
        <v>10</v>
      </c>
      <c r="G42">
        <v>10</v>
      </c>
      <c r="H42">
        <v>10</v>
      </c>
      <c r="I42">
        <v>10</v>
      </c>
      <c r="J42">
        <v>10</v>
      </c>
      <c r="K42">
        <v>10</v>
      </c>
      <c r="L42" t="s">
        <v>15</v>
      </c>
    </row>
    <row r="43" spans="2:12" x14ac:dyDescent="0.25">
      <c r="B43">
        <f t="shared" ref="B43:J43" si="14">B40*B41</f>
        <v>0</v>
      </c>
      <c r="C43">
        <f t="shared" si="14"/>
        <v>150000</v>
      </c>
      <c r="D43">
        <f t="shared" si="14"/>
        <v>200000</v>
      </c>
      <c r="E43">
        <f t="shared" si="14"/>
        <v>0</v>
      </c>
      <c r="F43">
        <f t="shared" si="14"/>
        <v>100000</v>
      </c>
      <c r="G43">
        <f t="shared" ref="G43:K43" si="15">G40*G41</f>
        <v>0</v>
      </c>
      <c r="H43">
        <f t="shared" si="15"/>
        <v>150000</v>
      </c>
      <c r="I43">
        <f t="shared" si="15"/>
        <v>200000</v>
      </c>
      <c r="J43">
        <f t="shared" si="15"/>
        <v>0</v>
      </c>
      <c r="K43">
        <f t="shared" si="15"/>
        <v>100000</v>
      </c>
      <c r="L43" t="s">
        <v>16</v>
      </c>
    </row>
    <row r="44" spans="2:12" x14ac:dyDescent="0.25">
      <c r="B44">
        <v>3</v>
      </c>
      <c r="C44">
        <v>0</v>
      </c>
      <c r="D44">
        <v>3</v>
      </c>
      <c r="E44">
        <v>11</v>
      </c>
      <c r="F44">
        <v>3</v>
      </c>
      <c r="G44">
        <v>3</v>
      </c>
      <c r="H44">
        <v>0</v>
      </c>
      <c r="I44">
        <v>3</v>
      </c>
      <c r="J44">
        <v>11</v>
      </c>
      <c r="K44">
        <v>3</v>
      </c>
      <c r="L44" t="s">
        <v>31</v>
      </c>
    </row>
    <row r="45" spans="2:12" x14ac:dyDescent="0.25">
      <c r="B45">
        <v>0</v>
      </c>
      <c r="C45">
        <v>0</v>
      </c>
      <c r="D45">
        <v>30000</v>
      </c>
      <c r="E45">
        <v>200000</v>
      </c>
      <c r="F45">
        <v>200000</v>
      </c>
      <c r="G45">
        <v>0</v>
      </c>
      <c r="H45">
        <v>0</v>
      </c>
      <c r="I45">
        <v>30000</v>
      </c>
      <c r="J45">
        <v>200000</v>
      </c>
      <c r="K45">
        <v>200000</v>
      </c>
      <c r="L45" t="s">
        <v>19</v>
      </c>
    </row>
    <row r="46" spans="2:12" x14ac:dyDescent="0.25">
      <c r="B46">
        <f t="shared" ref="B46:J46" si="16">B40-B43</f>
        <v>0</v>
      </c>
      <c r="C46">
        <f t="shared" si="16"/>
        <v>350000</v>
      </c>
      <c r="D46">
        <f t="shared" si="16"/>
        <v>300000</v>
      </c>
      <c r="E46">
        <f t="shared" si="16"/>
        <v>0</v>
      </c>
      <c r="F46">
        <f t="shared" si="16"/>
        <v>150000</v>
      </c>
      <c r="G46">
        <f t="shared" ref="G46:K46" si="17">G40-G43</f>
        <v>0</v>
      </c>
      <c r="H46">
        <f t="shared" si="17"/>
        <v>350000</v>
      </c>
      <c r="I46">
        <f t="shared" si="17"/>
        <v>300000</v>
      </c>
      <c r="J46">
        <f t="shared" si="17"/>
        <v>0</v>
      </c>
      <c r="K46">
        <f t="shared" si="17"/>
        <v>150000</v>
      </c>
      <c r="L46" t="s">
        <v>27</v>
      </c>
    </row>
    <row r="47" spans="2:12" x14ac:dyDescent="0.25">
      <c r="B47">
        <v>0</v>
      </c>
      <c r="C47">
        <v>0</v>
      </c>
      <c r="D47">
        <v>0</v>
      </c>
      <c r="E47">
        <v>0</v>
      </c>
      <c r="F47">
        <v>3</v>
      </c>
      <c r="G47">
        <v>0</v>
      </c>
      <c r="H47">
        <v>0</v>
      </c>
      <c r="I47">
        <v>0</v>
      </c>
      <c r="J47">
        <v>0</v>
      </c>
      <c r="K47">
        <v>3</v>
      </c>
      <c r="L47" t="s">
        <v>32</v>
      </c>
    </row>
    <row r="48" spans="2:12" x14ac:dyDescent="0.25">
      <c r="B48">
        <v>1</v>
      </c>
      <c r="C48">
        <v>0</v>
      </c>
      <c r="D48">
        <v>0</v>
      </c>
      <c r="E48">
        <v>0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L4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Jean-Jacques LAUBLE</dc:creator>
  <cp:lastModifiedBy>Jean-Jacques LAUBLE</cp:lastModifiedBy>
  <dcterms:created xsi:type="dcterms:W3CDTF">2024-12-19T12:25:37Z</dcterms:created>
  <dcterms:modified xsi:type="dcterms:W3CDTF">2025-01-22T16:39:02Z</dcterms:modified>
</cp:coreProperties>
</file>