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uveau rent\méthode SD\"/>
    </mc:Choice>
  </mc:AlternateContent>
  <xr:revisionPtr revIDLastSave="0" documentId="13_ncr:1_{347AF5B3-8A7E-4B7A-A1E4-77D7CBA1231F}" xr6:coauthVersionLast="47" xr6:coauthVersionMax="47" xr10:uidLastSave="{00000000-0000-0000-0000-000000000000}"/>
  <bookViews>
    <workbookView xWindow="-120" yWindow="-120" windowWidth="20730" windowHeight="11160" xr2:uid="{1ECB8C82-5BCC-4CDE-ACE6-0E6CEDB247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  <c r="N15" i="1" l="1"/>
  <c r="B13" i="1"/>
  <c r="B12" i="1"/>
  <c r="B11" i="1"/>
  <c r="B10" i="1"/>
  <c r="B9" i="1"/>
  <c r="B8" i="1"/>
  <c r="B7" i="1"/>
  <c r="B6" i="1"/>
  <c r="B5" i="1"/>
  <c r="B4" i="1"/>
  <c r="B3" i="1"/>
  <c r="A4" i="1"/>
  <c r="A5" i="1" s="1"/>
  <c r="A6" i="1" s="1"/>
  <c r="A7" i="1" s="1"/>
  <c r="A8" i="1" s="1"/>
  <c r="A9" i="1" s="1"/>
  <c r="A10" i="1" s="1"/>
  <c r="A11" i="1" s="1"/>
  <c r="A12" i="1" s="1"/>
  <c r="A13" i="1" s="1"/>
  <c r="L13" i="1" s="1"/>
  <c r="E3" i="1" l="1"/>
  <c r="D3" i="1"/>
  <c r="D7" i="1"/>
  <c r="E7" i="1" s="1"/>
  <c r="D11" i="1"/>
  <c r="E11" i="1" s="1"/>
  <c r="D6" i="1"/>
  <c r="E6" i="1" s="1"/>
  <c r="E4" i="1"/>
  <c r="D4" i="1"/>
  <c r="D8" i="1"/>
  <c r="E8" i="1" s="1"/>
  <c r="D12" i="1"/>
  <c r="E12" i="1" s="1"/>
  <c r="D5" i="1"/>
  <c r="E5" i="1" s="1"/>
  <c r="E9" i="1"/>
  <c r="D9" i="1"/>
  <c r="D13" i="1"/>
  <c r="E13" i="1" s="1"/>
  <c r="D10" i="1"/>
  <c r="E10" i="1" s="1"/>
  <c r="F6" i="1"/>
  <c r="F10" i="1"/>
  <c r="F3" i="1"/>
  <c r="F7" i="1"/>
  <c r="F11" i="1"/>
  <c r="F4" i="1"/>
  <c r="F8" i="1"/>
  <c r="F12" i="1"/>
  <c r="F5" i="1"/>
  <c r="F9" i="1"/>
  <c r="F13" i="1"/>
  <c r="L4" i="1"/>
  <c r="L9" i="1"/>
  <c r="L10" i="1"/>
  <c r="L5" i="1"/>
  <c r="L11" i="1"/>
  <c r="N18" i="1"/>
  <c r="J3" i="1" s="1"/>
  <c r="L7" i="1"/>
  <c r="L12" i="1"/>
  <c r="L3" i="1"/>
  <c r="L8" i="1"/>
  <c r="G13" i="1"/>
  <c r="H13" i="1" s="1"/>
  <c r="L6" i="1"/>
  <c r="I13" i="1" l="1"/>
  <c r="G11" i="1"/>
  <c r="H11" i="1" s="1"/>
  <c r="I11" i="1" s="1"/>
  <c r="G12" i="1"/>
  <c r="H12" i="1" s="1"/>
  <c r="I12" i="1" s="1"/>
  <c r="G9" i="1"/>
  <c r="H9" i="1" s="1"/>
  <c r="I9" i="1" s="1"/>
  <c r="G8" i="1"/>
  <c r="H8" i="1" s="1"/>
  <c r="I8" i="1" s="1"/>
  <c r="G3" i="1"/>
  <c r="H3" i="1" s="1"/>
  <c r="I3" i="1" s="1"/>
  <c r="J4" i="1" s="1"/>
  <c r="G6" i="1"/>
  <c r="H6" i="1" s="1"/>
  <c r="I6" i="1" s="1"/>
  <c r="G7" i="1"/>
  <c r="H7" i="1" s="1"/>
  <c r="I7" i="1" s="1"/>
  <c r="G5" i="1"/>
  <c r="H5" i="1" s="1"/>
  <c r="I5" i="1" s="1"/>
  <c r="G4" i="1"/>
  <c r="H4" i="1" s="1"/>
  <c r="I4" i="1" s="1"/>
  <c r="G10" i="1"/>
  <c r="H10" i="1" s="1"/>
  <c r="I10" i="1" s="1"/>
  <c r="J5" i="1" l="1"/>
  <c r="J6" i="1" s="1"/>
  <c r="J7" i="1" s="1"/>
  <c r="J8" i="1" s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<sst xmlns="http://schemas.openxmlformats.org/spreadsheetml/2006/main" count="42" uniqueCount="39">
  <si>
    <t>Time</t>
  </si>
  <si>
    <t>cash available</t>
  </si>
  <si>
    <t>values</t>
  </si>
  <si>
    <t xml:space="preserve"> </t>
  </si>
  <si>
    <t>starting cash available</t>
  </si>
  <si>
    <t>annual salary</t>
  </si>
  <si>
    <t>simulation start</t>
  </si>
  <si>
    <t>simulation time step</t>
  </si>
  <si>
    <t>profit</t>
  </si>
  <si>
    <t>profit per product</t>
  </si>
  <si>
    <t>option stay employed</t>
  </si>
  <si>
    <t>year of increase of revenue</t>
  </si>
  <si>
    <t>sales</t>
  </si>
  <si>
    <t>purchase price of the company</t>
  </si>
  <si>
    <t>percentage borrowed from the bank</t>
  </si>
  <si>
    <t>loan duration</t>
  </si>
  <si>
    <t>bank loan</t>
  </si>
  <si>
    <t>annuity</t>
  </si>
  <si>
    <t>parameters and initials</t>
  </si>
  <si>
    <t>rent</t>
  </si>
  <si>
    <t>income</t>
  </si>
  <si>
    <t>annual</t>
  </si>
  <si>
    <t>expenses</t>
  </si>
  <si>
    <t>personnal poss</t>
  </si>
  <si>
    <t>ible expenses</t>
  </si>
  <si>
    <t>business cost</t>
  </si>
  <si>
    <t>money flow</t>
  </si>
  <si>
    <t>business purchase self-paid</t>
  </si>
  <si>
    <t>personnal expenses</t>
  </si>
  <si>
    <t>total busi</t>
  </si>
  <si>
    <t>ness cost</t>
  </si>
  <si>
    <t>date of business purchase</t>
  </si>
  <si>
    <t>franchising fee per sold product</t>
  </si>
  <si>
    <t>results per</t>
  </si>
  <si>
    <t>product</t>
  </si>
  <si>
    <t>Maximum sales profile</t>
  </si>
  <si>
    <t xml:space="preserve">over the horizon </t>
  </si>
  <si>
    <t>percentage of the</t>
  </si>
  <si>
    <t>maximum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</si>
</sst>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18A8-900C-42D2-9F00-DA6C60727C19}">
  <dimension ref="A1:O19"/>
  <sheetViews>
    <sheetView tabSelected="1" workbookViewId="0">
      <selection activeCell="N18" sqref="N18"/>
    </sheetView>
  </sheetViews>
  <sheetFormatPr defaultColWidth="11.42578125" defaultRowHeight="15" x14ac:dyDescent="0.25"/>
  <cols>
    <col min="1" max="1" width="6.140625" customWidth="1"/>
    <col min="2" max="2" width="9" customWidth="1"/>
    <col min="3" max="3" width="10.28515625" customWidth="1"/>
    <col min="4" max="4" width="9.85546875" customWidth="1"/>
    <col min="5" max="5" width="11.140625" customWidth="1"/>
    <col min="6" max="6" width="14" customWidth="1"/>
    <col min="7" max="7" width="12.42578125" customWidth="1"/>
    <col min="8" max="9" width="10.42578125" customWidth="1"/>
    <col min="10" max="10" width="12.7109375" customWidth="1"/>
    <col min="11" max="11" width="20.85546875" customWidth="1"/>
    <col min="12" max="12" width="9" customWidth="1"/>
    <col min="13" max="13" width="32.7109375" customWidth="1"/>
  </cols>
  <sheetData>
    <row r="1" spans="1:15" ht="15" customHeight="1" x14ac:dyDescent="0.25">
      <c r="A1" s="1" t="s">
        <v>0</v>
      </c>
      <c r="B1" s="1" t="s">
        <v>12</v>
      </c>
      <c r="C1" s="1" t="s">
        <v>33</v>
      </c>
      <c r="D1" s="1" t="s">
        <v>8</v>
      </c>
      <c r="E1" t="s">
        <v>21</v>
      </c>
      <c r="F1" s="1" t="s">
        <v>23</v>
      </c>
      <c r="G1" s="1" t="s">
        <v>25</v>
      </c>
      <c r="H1" s="1" t="s">
        <v>29</v>
      </c>
      <c r="I1" s="1" t="s">
        <v>22</v>
      </c>
      <c r="J1" t="s">
        <v>1</v>
      </c>
      <c r="K1" s="1" t="s">
        <v>35</v>
      </c>
      <c r="L1" s="1" t="s">
        <v>17</v>
      </c>
      <c r="M1" t="s">
        <v>18</v>
      </c>
      <c r="N1" t="s">
        <v>2</v>
      </c>
      <c r="O1" t="s">
        <v>3</v>
      </c>
    </row>
    <row r="2" spans="1:15" x14ac:dyDescent="0.25">
      <c r="C2" t="s">
        <v>34</v>
      </c>
      <c r="E2" t="s">
        <v>20</v>
      </c>
      <c r="F2" t="s">
        <v>24</v>
      </c>
      <c r="G2" t="s">
        <v>26</v>
      </c>
      <c r="H2" t="s">
        <v>30</v>
      </c>
      <c r="K2" t="s">
        <v>36</v>
      </c>
      <c r="M2" t="s">
        <v>4</v>
      </c>
      <c r="N2">
        <v>270000</v>
      </c>
      <c r="O2" t="s">
        <v>3</v>
      </c>
    </row>
    <row r="3" spans="1:15" x14ac:dyDescent="0.25">
      <c r="A3">
        <v>0</v>
      </c>
      <c r="B3">
        <f t="shared" ref="B3:B13" si="0">K3*N$7*1000</f>
        <v>9900</v>
      </c>
      <c r="C3">
        <f>N$9-(IF(A3&gt;=N$16,1,0)*N$19)</f>
        <v>19</v>
      </c>
      <c r="D3">
        <f>B3*C3</f>
        <v>188100</v>
      </c>
      <c r="E3">
        <f t="shared" ref="E3:E13" si="1">IF(N$10=1,N$3,D3)</f>
        <v>188100</v>
      </c>
      <c r="F3">
        <f t="shared" ref="F3:F13" si="2">N$4+(IF(A3&gt;=N$11,1,0)*N$3)</f>
        <v>60000</v>
      </c>
      <c r="G3">
        <f t="shared" ref="G3:G13" si="3">(IF(N$16=0,0,1)*IF(A3=N$16-1,1,0)*N$18)+L3</f>
        <v>0</v>
      </c>
      <c r="H3">
        <f>(IF(A3&lt;N$16,1,0)*N$17)+G3</f>
        <v>200000</v>
      </c>
      <c r="I3">
        <f>F3+H3</f>
        <v>260000</v>
      </c>
      <c r="J3">
        <f>N2-(IF(N16=0,1,0)*N18)</f>
        <v>270000</v>
      </c>
      <c r="K3">
        <v>15</v>
      </c>
      <c r="L3">
        <f t="shared" ref="L3:L13" si="4">IF(A3&lt;N$16,0,IF(A3&lt;=N$16+N$14,N$15/N$14,0))</f>
        <v>0</v>
      </c>
      <c r="M3" t="s">
        <v>5</v>
      </c>
      <c r="N3">
        <v>68000</v>
      </c>
      <c r="O3" t="s">
        <v>3</v>
      </c>
    </row>
    <row r="4" spans="1:15" x14ac:dyDescent="0.25">
      <c r="A4">
        <f>A3+1</f>
        <v>1</v>
      </c>
      <c r="B4">
        <f t="shared" si="0"/>
        <v>11880</v>
      </c>
      <c r="C4">
        <f t="shared" ref="C4:C13" si="5">N$9-(IF(A4&gt;=N$16,1,0)*N$19)</f>
        <v>19</v>
      </c>
      <c r="D4">
        <f t="shared" ref="D4:D13" si="6">B4*C4</f>
        <v>225720</v>
      </c>
      <c r="E4">
        <f t="shared" si="1"/>
        <v>225720</v>
      </c>
      <c r="F4">
        <f t="shared" si="2"/>
        <v>60000</v>
      </c>
      <c r="G4">
        <f t="shared" si="3"/>
        <v>0</v>
      </c>
      <c r="H4">
        <f t="shared" ref="H4:H13" si="7">(IF(A4&lt;N$16,1,0)*N$17)+G4</f>
        <v>200000</v>
      </c>
      <c r="I4">
        <f t="shared" ref="I4:I13" si="8">F4+H4</f>
        <v>260000</v>
      </c>
      <c r="J4">
        <f>J3+E3-I3</f>
        <v>198100</v>
      </c>
      <c r="K4">
        <v>18</v>
      </c>
      <c r="L4">
        <f t="shared" si="4"/>
        <v>0</v>
      </c>
      <c r="M4" t="s">
        <v>28</v>
      </c>
      <c r="N4">
        <v>60000</v>
      </c>
      <c r="O4" t="s">
        <v>3</v>
      </c>
    </row>
    <row r="5" spans="1:15" x14ac:dyDescent="0.25">
      <c r="A5">
        <f t="shared" ref="A5:A13" si="9">A4+1</f>
        <v>2</v>
      </c>
      <c r="B5">
        <f t="shared" si="0"/>
        <v>13662</v>
      </c>
      <c r="C5">
        <f t="shared" si="5"/>
        <v>19</v>
      </c>
      <c r="D5">
        <f t="shared" si="6"/>
        <v>259578</v>
      </c>
      <c r="E5">
        <f t="shared" si="1"/>
        <v>259578</v>
      </c>
      <c r="F5">
        <f t="shared" si="2"/>
        <v>60000</v>
      </c>
      <c r="G5">
        <f t="shared" si="3"/>
        <v>150000</v>
      </c>
      <c r="H5">
        <f t="shared" si="7"/>
        <v>350000</v>
      </c>
      <c r="I5">
        <f t="shared" si="8"/>
        <v>410000</v>
      </c>
      <c r="J5">
        <f t="shared" ref="J5:J13" si="10">J4+E4-I4</f>
        <v>163820</v>
      </c>
      <c r="K5">
        <v>20.7</v>
      </c>
      <c r="L5">
        <f t="shared" si="4"/>
        <v>0</v>
      </c>
      <c r="M5" t="s">
        <v>6</v>
      </c>
      <c r="N5">
        <v>0</v>
      </c>
    </row>
    <row r="6" spans="1:15" x14ac:dyDescent="0.25">
      <c r="A6">
        <f t="shared" si="9"/>
        <v>3</v>
      </c>
      <c r="B6">
        <f t="shared" si="0"/>
        <v>15246.000000000002</v>
      </c>
      <c r="C6">
        <f t="shared" si="5"/>
        <v>16</v>
      </c>
      <c r="D6">
        <f t="shared" si="6"/>
        <v>243936.00000000003</v>
      </c>
      <c r="E6">
        <f t="shared" si="1"/>
        <v>243936.00000000003</v>
      </c>
      <c r="F6">
        <f t="shared" si="2"/>
        <v>60000</v>
      </c>
      <c r="G6">
        <f t="shared" si="3"/>
        <v>10000</v>
      </c>
      <c r="H6">
        <f t="shared" si="7"/>
        <v>10000</v>
      </c>
      <c r="I6">
        <f t="shared" si="8"/>
        <v>70000</v>
      </c>
      <c r="J6">
        <f t="shared" si="10"/>
        <v>13398</v>
      </c>
      <c r="K6">
        <v>23.1</v>
      </c>
      <c r="L6">
        <f t="shared" si="4"/>
        <v>10000</v>
      </c>
      <c r="M6" t="s">
        <v>7</v>
      </c>
      <c r="N6">
        <v>1</v>
      </c>
    </row>
    <row r="7" spans="1:15" x14ac:dyDescent="0.25">
      <c r="A7">
        <f t="shared" si="9"/>
        <v>4</v>
      </c>
      <c r="B7">
        <f t="shared" si="0"/>
        <v>16632</v>
      </c>
      <c r="C7">
        <f t="shared" si="5"/>
        <v>16</v>
      </c>
      <c r="D7">
        <f t="shared" si="6"/>
        <v>266112</v>
      </c>
      <c r="E7">
        <f t="shared" si="1"/>
        <v>266112</v>
      </c>
      <c r="F7">
        <f t="shared" si="2"/>
        <v>128000</v>
      </c>
      <c r="G7">
        <f t="shared" si="3"/>
        <v>10000</v>
      </c>
      <c r="H7">
        <f t="shared" si="7"/>
        <v>10000</v>
      </c>
      <c r="I7">
        <f t="shared" si="8"/>
        <v>138000</v>
      </c>
      <c r="J7">
        <f t="shared" si="10"/>
        <v>187334.00000000003</v>
      </c>
      <c r="K7">
        <v>25.2</v>
      </c>
      <c r="L7">
        <f t="shared" si="4"/>
        <v>10000</v>
      </c>
      <c r="M7" t="s">
        <v>37</v>
      </c>
      <c r="N7">
        <v>0.66</v>
      </c>
    </row>
    <row r="8" spans="1:15" x14ac:dyDescent="0.25">
      <c r="A8">
        <f t="shared" si="9"/>
        <v>5</v>
      </c>
      <c r="B8">
        <f t="shared" si="0"/>
        <v>17820</v>
      </c>
      <c r="C8">
        <f t="shared" si="5"/>
        <v>16</v>
      </c>
      <c r="D8">
        <f t="shared" si="6"/>
        <v>285120</v>
      </c>
      <c r="E8">
        <f t="shared" si="1"/>
        <v>285120</v>
      </c>
      <c r="F8">
        <f t="shared" si="2"/>
        <v>128000</v>
      </c>
      <c r="G8">
        <f t="shared" si="3"/>
        <v>10000</v>
      </c>
      <c r="H8">
        <f t="shared" si="7"/>
        <v>10000</v>
      </c>
      <c r="I8">
        <f t="shared" si="8"/>
        <v>138000</v>
      </c>
      <c r="J8">
        <f t="shared" si="10"/>
        <v>315446</v>
      </c>
      <c r="K8">
        <v>27</v>
      </c>
      <c r="L8">
        <f t="shared" si="4"/>
        <v>10000</v>
      </c>
      <c r="M8" t="s">
        <v>38</v>
      </c>
    </row>
    <row r="9" spans="1:15" x14ac:dyDescent="0.25">
      <c r="A9">
        <f t="shared" si="9"/>
        <v>6</v>
      </c>
      <c r="B9">
        <f t="shared" si="0"/>
        <v>18810.000000000004</v>
      </c>
      <c r="C9">
        <f t="shared" si="5"/>
        <v>16</v>
      </c>
      <c r="D9">
        <f t="shared" si="6"/>
        <v>300960.00000000006</v>
      </c>
      <c r="E9">
        <f t="shared" si="1"/>
        <v>300960.00000000006</v>
      </c>
      <c r="F9">
        <f t="shared" si="2"/>
        <v>128000</v>
      </c>
      <c r="G9">
        <f t="shared" si="3"/>
        <v>10000</v>
      </c>
      <c r="H9">
        <f t="shared" si="7"/>
        <v>10000</v>
      </c>
      <c r="I9">
        <f t="shared" si="8"/>
        <v>138000</v>
      </c>
      <c r="J9">
        <f t="shared" si="10"/>
        <v>462566</v>
      </c>
      <c r="K9">
        <v>28.5</v>
      </c>
      <c r="L9">
        <f t="shared" si="4"/>
        <v>10000</v>
      </c>
      <c r="M9" t="s">
        <v>9</v>
      </c>
      <c r="N9">
        <v>19</v>
      </c>
    </row>
    <row r="10" spans="1:15" x14ac:dyDescent="0.25">
      <c r="A10">
        <f t="shared" si="9"/>
        <v>7</v>
      </c>
      <c r="B10">
        <f t="shared" si="0"/>
        <v>19602</v>
      </c>
      <c r="C10">
        <f t="shared" si="5"/>
        <v>16</v>
      </c>
      <c r="D10">
        <f t="shared" si="6"/>
        <v>313632</v>
      </c>
      <c r="E10">
        <f t="shared" si="1"/>
        <v>313632</v>
      </c>
      <c r="F10">
        <f t="shared" si="2"/>
        <v>128000</v>
      </c>
      <c r="G10">
        <f t="shared" si="3"/>
        <v>10000</v>
      </c>
      <c r="H10">
        <f t="shared" si="7"/>
        <v>10000</v>
      </c>
      <c r="I10">
        <f t="shared" si="8"/>
        <v>138000</v>
      </c>
      <c r="J10">
        <f t="shared" si="10"/>
        <v>625526</v>
      </c>
      <c r="K10">
        <v>29.7</v>
      </c>
      <c r="L10">
        <f t="shared" si="4"/>
        <v>10000</v>
      </c>
      <c r="M10" t="s">
        <v>10</v>
      </c>
      <c r="N10">
        <v>0</v>
      </c>
    </row>
    <row r="11" spans="1:15" x14ac:dyDescent="0.25">
      <c r="A11">
        <f t="shared" si="9"/>
        <v>8</v>
      </c>
      <c r="B11">
        <f t="shared" si="0"/>
        <v>20196</v>
      </c>
      <c r="C11">
        <f t="shared" si="5"/>
        <v>16</v>
      </c>
      <c r="D11">
        <f t="shared" si="6"/>
        <v>323136</v>
      </c>
      <c r="E11">
        <f t="shared" si="1"/>
        <v>323136</v>
      </c>
      <c r="F11">
        <f t="shared" si="2"/>
        <v>128000</v>
      </c>
      <c r="G11">
        <f t="shared" si="3"/>
        <v>10000</v>
      </c>
      <c r="H11">
        <f t="shared" si="7"/>
        <v>10000</v>
      </c>
      <c r="I11">
        <f t="shared" si="8"/>
        <v>138000</v>
      </c>
      <c r="J11">
        <f t="shared" si="10"/>
        <v>801158</v>
      </c>
      <c r="K11">
        <v>30.6</v>
      </c>
      <c r="L11">
        <f t="shared" si="4"/>
        <v>10000</v>
      </c>
      <c r="M11" t="s">
        <v>11</v>
      </c>
      <c r="N11">
        <v>4</v>
      </c>
    </row>
    <row r="12" spans="1:15" x14ac:dyDescent="0.25">
      <c r="A12">
        <f t="shared" si="9"/>
        <v>9</v>
      </c>
      <c r="B12">
        <f t="shared" si="0"/>
        <v>20592</v>
      </c>
      <c r="C12">
        <f t="shared" si="5"/>
        <v>16</v>
      </c>
      <c r="D12">
        <f t="shared" si="6"/>
        <v>329472</v>
      </c>
      <c r="E12">
        <f t="shared" si="1"/>
        <v>329472</v>
      </c>
      <c r="F12">
        <f t="shared" si="2"/>
        <v>128000</v>
      </c>
      <c r="G12">
        <f t="shared" si="3"/>
        <v>10000</v>
      </c>
      <c r="H12">
        <f t="shared" si="7"/>
        <v>10000</v>
      </c>
      <c r="I12">
        <f t="shared" si="8"/>
        <v>138000</v>
      </c>
      <c r="J12">
        <f t="shared" si="10"/>
        <v>986294</v>
      </c>
      <c r="K12">
        <v>31.2</v>
      </c>
      <c r="L12">
        <f t="shared" si="4"/>
        <v>10000</v>
      </c>
      <c r="M12" t="s">
        <v>13</v>
      </c>
      <c r="N12">
        <v>250000</v>
      </c>
    </row>
    <row r="13" spans="1:15" x14ac:dyDescent="0.25">
      <c r="A13">
        <f t="shared" si="9"/>
        <v>10</v>
      </c>
      <c r="B13">
        <f t="shared" si="0"/>
        <v>20790.000000000004</v>
      </c>
      <c r="C13">
        <f t="shared" si="5"/>
        <v>16</v>
      </c>
      <c r="D13">
        <f t="shared" si="6"/>
        <v>332640.00000000006</v>
      </c>
      <c r="E13">
        <f t="shared" si="1"/>
        <v>332640.00000000006</v>
      </c>
      <c r="F13">
        <f t="shared" si="2"/>
        <v>128000</v>
      </c>
      <c r="G13">
        <f t="shared" si="3"/>
        <v>10000</v>
      </c>
      <c r="H13">
        <f t="shared" si="7"/>
        <v>10000</v>
      </c>
      <c r="I13">
        <f t="shared" si="8"/>
        <v>138000</v>
      </c>
      <c r="J13">
        <f t="shared" si="10"/>
        <v>1177766</v>
      </c>
      <c r="K13">
        <v>31.5</v>
      </c>
      <c r="L13">
        <f t="shared" si="4"/>
        <v>10000</v>
      </c>
      <c r="M13" t="s">
        <v>14</v>
      </c>
      <c r="N13">
        <v>0.4</v>
      </c>
    </row>
    <row r="14" spans="1:15" x14ac:dyDescent="0.25">
      <c r="M14" t="s">
        <v>15</v>
      </c>
      <c r="N14">
        <v>10</v>
      </c>
    </row>
    <row r="15" spans="1:15" x14ac:dyDescent="0.25">
      <c r="M15" t="s">
        <v>16</v>
      </c>
      <c r="N15">
        <f>N12*N13</f>
        <v>100000</v>
      </c>
    </row>
    <row r="16" spans="1:15" x14ac:dyDescent="0.25">
      <c r="M16" t="s">
        <v>31</v>
      </c>
      <c r="N16">
        <v>3</v>
      </c>
    </row>
    <row r="17" spans="13:14" x14ac:dyDescent="0.25">
      <c r="M17" t="s">
        <v>19</v>
      </c>
      <c r="N17">
        <v>200000</v>
      </c>
    </row>
    <row r="18" spans="13:14" x14ac:dyDescent="0.25">
      <c r="M18" t="s">
        <v>27</v>
      </c>
      <c r="N18">
        <f>N12-N15</f>
        <v>150000</v>
      </c>
    </row>
    <row r="19" spans="13:14" x14ac:dyDescent="0.25">
      <c r="M19" t="s">
        <v>32</v>
      </c>
      <c r="N1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LAUBLE</dc:creator>
  <cp:lastModifiedBy>Jean-Jacques LAUBLE</cp:lastModifiedBy>
  <dcterms:created xsi:type="dcterms:W3CDTF">2024-12-19T12:25:37Z</dcterms:created>
  <dcterms:modified xsi:type="dcterms:W3CDTF">2025-01-15T08:26:23Z</dcterms:modified>
</cp:coreProperties>
</file>